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dam Norris\Product Information\Powercrete Information MSDS and PDS\"/>
    </mc:Choice>
  </mc:AlternateContent>
  <bookViews>
    <workbookView xWindow="0" yWindow="90" windowWidth="24120" windowHeight="1362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N11" i="1" l="1"/>
  <c r="N13" i="1"/>
  <c r="E13" i="1"/>
  <c r="E11" i="1"/>
  <c r="L13" i="1"/>
  <c r="L11" i="1"/>
  <c r="D28" i="1"/>
  <c r="F28" i="1"/>
  <c r="D29" i="1"/>
  <c r="F29" i="1"/>
  <c r="F41" i="1"/>
  <c r="F42" i="1"/>
  <c r="D30" i="1"/>
  <c r="F30" i="1"/>
  <c r="D31" i="1"/>
  <c r="F31" i="1"/>
  <c r="D32" i="1"/>
  <c r="F32" i="1"/>
  <c r="D33" i="1"/>
  <c r="F33" i="1"/>
  <c r="D34" i="1"/>
  <c r="F34" i="1"/>
  <c r="D35" i="1"/>
  <c r="F35" i="1"/>
  <c r="D36" i="1"/>
  <c r="F36" i="1"/>
  <c r="D37" i="1"/>
  <c r="F37" i="1"/>
  <c r="D38" i="1"/>
  <c r="F38" i="1"/>
  <c r="D39" i="1"/>
  <c r="F39" i="1"/>
  <c r="D40" i="1"/>
  <c r="F40" i="1"/>
  <c r="C26" i="1"/>
  <c r="E26" i="1"/>
  <c r="E41" i="1"/>
  <c r="E42" i="1" s="1"/>
  <c r="C27" i="1"/>
  <c r="E27" i="1"/>
  <c r="C28" i="1"/>
  <c r="E28" i="1"/>
  <c r="C29" i="1"/>
  <c r="E29" i="1"/>
  <c r="C30" i="1"/>
  <c r="E30" i="1"/>
  <c r="C31" i="1"/>
  <c r="E31" i="1"/>
  <c r="C32" i="1"/>
  <c r="E32" i="1"/>
  <c r="C33" i="1"/>
  <c r="E33" i="1"/>
  <c r="C34" i="1"/>
  <c r="E34" i="1"/>
  <c r="C35" i="1"/>
  <c r="E35" i="1"/>
  <c r="C36" i="1"/>
  <c r="E36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D41" i="1"/>
  <c r="D42" i="1"/>
  <c r="C41" i="1"/>
  <c r="C42" i="1"/>
</calcChain>
</file>

<file path=xl/sharedStrings.xml><?xml version="1.0" encoding="utf-8"?>
<sst xmlns="http://schemas.openxmlformats.org/spreadsheetml/2006/main" count="104" uniqueCount="57">
  <si>
    <t>Calculations for Underground Piping Coating Requirements</t>
  </si>
  <si>
    <t>Bare Pipe</t>
  </si>
  <si>
    <t>Pipe Size</t>
  </si>
  <si>
    <t>Pipe Length</t>
  </si>
  <si>
    <t>Coating Thickness</t>
  </si>
  <si>
    <t>Number of</t>
  </si>
  <si>
    <t>Coating Type</t>
  </si>
  <si>
    <t>(inches)</t>
  </si>
  <si>
    <t>(ft)</t>
  </si>
  <si>
    <t>(mils)</t>
  </si>
  <si>
    <t>Kits</t>
  </si>
  <si>
    <t>Powercrete R-95</t>
  </si>
  <si>
    <t>2 lb Kit</t>
  </si>
  <si>
    <t>4 lb Kit</t>
  </si>
  <si>
    <t>Text</t>
  </si>
  <si>
    <t>- Inputs</t>
  </si>
  <si>
    <t>- Calculations</t>
  </si>
  <si>
    <t>Weld Joint</t>
  </si>
  <si>
    <t>Coatings</t>
  </si>
  <si>
    <t>Welds</t>
  </si>
  <si>
    <t>2 lb Kits</t>
  </si>
  <si>
    <t>4 lb Kits</t>
  </si>
  <si>
    <t>2"</t>
  </si>
  <si>
    <t>4"</t>
  </si>
  <si>
    <t>6"</t>
  </si>
  <si>
    <t>8"</t>
  </si>
  <si>
    <t>10"</t>
  </si>
  <si>
    <t>12"</t>
  </si>
  <si>
    <t>14"</t>
  </si>
  <si>
    <t>16"</t>
  </si>
  <si>
    <t>18"</t>
  </si>
  <si>
    <t>20"</t>
  </si>
  <si>
    <t>24"</t>
  </si>
  <si>
    <t>30"</t>
  </si>
  <si>
    <t>36"</t>
  </si>
  <si>
    <t>42"</t>
  </si>
  <si>
    <t>48"</t>
  </si>
  <si>
    <t xml:space="preserve">Sum  </t>
  </si>
  <si>
    <t xml:space="preserve">Total Order  </t>
  </si>
  <si>
    <t>- Input</t>
  </si>
  <si>
    <t>Holidays</t>
  </si>
  <si>
    <t>Powercrete</t>
  </si>
  <si>
    <t>Pipe</t>
  </si>
  <si>
    <t>Length</t>
  </si>
  <si>
    <t>R-95</t>
  </si>
  <si>
    <t>Size</t>
  </si>
  <si>
    <t>Cartridges</t>
  </si>
  <si>
    <t xml:space="preserve">FBE </t>
  </si>
  <si>
    <t>FBE</t>
  </si>
  <si>
    <t>PC</t>
  </si>
  <si>
    <t xml:space="preserve">PC </t>
  </si>
  <si>
    <t>--</t>
  </si>
  <si>
    <t>2 lb</t>
  </si>
  <si>
    <t>4 lb</t>
  </si>
  <si>
    <r>
      <t>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per kit</t>
    </r>
  </si>
  <si>
    <t>Brush Applied Coating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</si>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</sst>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8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0" fillId="0" borderId="5" xfId="0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" fillId="0" borderId="4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Border="1"/>
    <xf numFmtId="0" fontId="3" fillId="2" borderId="0" xfId="0" applyFont="1" applyFill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quotePrefix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" fontId="0" fillId="3" borderId="23" xfId="0" applyNumberFormat="1" applyFill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quotePrefix="1"/>
    <xf numFmtId="3" fontId="2" fillId="0" borderId="0" xfId="0" applyNumberFormat="1" applyFont="1" applyAlignment="1">
      <alignment horizontal="center"/>
    </xf>
    <xf numFmtId="0" fontId="2" fillId="0" borderId="24" xfId="0" applyFont="1" applyBorder="1" applyAlignment="1">
      <alignment horizontal="right"/>
    </xf>
    <xf numFmtId="3" fontId="2" fillId="0" borderId="11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3" fontId="2" fillId="3" borderId="7" xfId="0" applyNumberFormat="1" applyFont="1" applyFill="1" applyBorder="1" applyAlignment="1">
      <alignment horizontal="center"/>
    </xf>
    <xf numFmtId="3" fontId="2" fillId="3" borderId="9" xfId="0" applyNumberFormat="1" applyFont="1" applyFill="1" applyBorder="1" applyAlignment="1">
      <alignment horizontal="center"/>
    </xf>
    <xf numFmtId="3" fontId="0" fillId="3" borderId="15" xfId="0" applyNumberFormat="1" applyFill="1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3" borderId="26" xfId="0" applyNumberFormat="1" applyFill="1" applyBorder="1" applyAlignment="1">
      <alignment horizontal="center"/>
    </xf>
    <xf numFmtId="3" fontId="0" fillId="3" borderId="27" xfId="0" applyNumberFormat="1" applyFill="1" applyBorder="1" applyAlignment="1">
      <alignment horizontal="center"/>
    </xf>
    <xf numFmtId="3" fontId="0" fillId="3" borderId="28" xfId="0" applyNumberFormat="1" applyFill="1" applyBorder="1" applyAlignment="1">
      <alignment horizontal="center"/>
    </xf>
    <xf numFmtId="164" fontId="0" fillId="4" borderId="6" xfId="0" quotePrefix="1" applyNumberFormat="1" applyFill="1" applyBorder="1" applyAlignment="1">
      <alignment horizontal="center"/>
    </xf>
    <xf numFmtId="0" fontId="5" fillId="4" borderId="6" xfId="0" quotePrefix="1" applyFont="1" applyFill="1" applyBorder="1" applyAlignment="1">
      <alignment horizontal="center"/>
    </xf>
    <xf numFmtId="164" fontId="0" fillId="4" borderId="4" xfId="0" quotePrefix="1" applyNumberFormat="1" applyFill="1" applyBorder="1" applyAlignment="1">
      <alignment horizontal="center"/>
    </xf>
    <xf numFmtId="164" fontId="0" fillId="4" borderId="25" xfId="0" quotePrefix="1" applyNumberFormat="1" applyFill="1" applyBorder="1" applyAlignment="1">
      <alignment horizontal="center"/>
    </xf>
    <xf numFmtId="0" fontId="6" fillId="2" borderId="23" xfId="0" applyFont="1" applyFill="1" applyBorder="1" applyAlignment="1" applyProtection="1">
      <alignment horizontal="center"/>
      <protection locked="0"/>
    </xf>
    <xf numFmtId="0" fontId="6" fillId="2" borderId="29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/>
    </xf>
    <xf numFmtId="1" fontId="0" fillId="3" borderId="26" xfId="0" applyNumberFormat="1" applyFill="1" applyBorder="1" applyAlignment="1">
      <alignment horizontal="center"/>
    </xf>
    <xf numFmtId="1" fontId="2" fillId="3" borderId="30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5" fontId="6" fillId="2" borderId="5" xfId="0" applyNumberFormat="1" applyFont="1" applyFill="1" applyBorder="1" applyAlignment="1" applyProtection="1">
      <alignment horizontal="center"/>
      <protection locked="0"/>
    </xf>
    <xf numFmtId="165" fontId="6" fillId="2" borderId="31" xfId="0" applyNumberFormat="1" applyFont="1" applyFill="1" applyBorder="1" applyAlignment="1" applyProtection="1">
      <alignment horizontal="center"/>
      <protection locked="0"/>
    </xf>
    <xf numFmtId="166" fontId="0" fillId="3" borderId="5" xfId="0" applyNumberForma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3" fontId="0" fillId="4" borderId="0" xfId="0" applyNumberFormat="1" applyFill="1" applyAlignment="1">
      <alignment horizontal="center"/>
    </xf>
    <xf numFmtId="0" fontId="0" fillId="4" borderId="0" xfId="0" quotePrefix="1" applyFill="1" applyAlignment="1">
      <alignment horizontal="center"/>
    </xf>
    <xf numFmtId="0" fontId="0" fillId="0" borderId="0" xfId="0" applyFill="1"/>
    <xf numFmtId="3" fontId="0" fillId="0" borderId="0" xfId="0" applyNumberFormat="1" applyFill="1" applyAlignment="1">
      <alignment horizontal="center"/>
    </xf>
    <xf numFmtId="3" fontId="2" fillId="3" borderId="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2" fillId="0" borderId="3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tabSelected="1" workbookViewId="0">
      <selection activeCell="D35" sqref="D35"/>
    </sheetView>
  </sheetViews>
  <sheetFormatPr defaultRowHeight="12.75" x14ac:dyDescent="0.2"/>
  <cols>
    <col min="1" max="1" width="17.42578125" bestFit="1" customWidth="1"/>
    <col min="2" max="2" width="11.5703125" style="1" customWidth="1"/>
    <col min="3" max="3" width="12" style="1" bestFit="1" customWidth="1"/>
    <col min="4" max="4" width="17.7109375" style="1" bestFit="1" customWidth="1"/>
    <col min="5" max="5" width="11.85546875" style="2" customWidth="1"/>
    <col min="6" max="6" width="12.28515625" customWidth="1"/>
    <col min="10" max="14" width="0" hidden="1" customWidth="1"/>
  </cols>
  <sheetData>
    <row r="1" spans="1:14" ht="15.75" x14ac:dyDescent="0.25">
      <c r="A1" s="86" t="s">
        <v>0</v>
      </c>
      <c r="B1" s="86"/>
      <c r="C1" s="86"/>
      <c r="D1" s="86"/>
      <c r="E1" s="86"/>
    </row>
    <row r="3" spans="1:14" x14ac:dyDescent="0.2">
      <c r="A3" s="87" t="s">
        <v>1</v>
      </c>
      <c r="B3" s="87"/>
      <c r="C3" s="87"/>
      <c r="D3" s="87"/>
      <c r="E3" s="87"/>
    </row>
    <row r="4" spans="1:14" x14ac:dyDescent="0.2">
      <c r="A4" s="87" t="s">
        <v>55</v>
      </c>
      <c r="B4" s="87"/>
      <c r="C4" s="87"/>
      <c r="D4" s="87"/>
      <c r="E4" s="87"/>
    </row>
    <row r="5" spans="1:14" ht="13.5" thickBot="1" x14ac:dyDescent="0.25"/>
    <row r="6" spans="1:14" ht="13.5" thickTop="1" x14ac:dyDescent="0.2">
      <c r="A6" s="4"/>
      <c r="B6" s="5" t="s">
        <v>2</v>
      </c>
      <c r="C6" s="5" t="s">
        <v>3</v>
      </c>
      <c r="D6" s="5" t="s">
        <v>4</v>
      </c>
      <c r="E6" s="6" t="s">
        <v>5</v>
      </c>
    </row>
    <row r="7" spans="1:14" x14ac:dyDescent="0.2">
      <c r="A7" s="7" t="s">
        <v>6</v>
      </c>
      <c r="B7" s="8" t="s">
        <v>7</v>
      </c>
      <c r="C7" s="8" t="s">
        <v>8</v>
      </c>
      <c r="D7" s="8" t="s">
        <v>9</v>
      </c>
      <c r="E7" s="9" t="s">
        <v>10</v>
      </c>
    </row>
    <row r="8" spans="1:14" ht="15.75" x14ac:dyDescent="0.25">
      <c r="A8" s="10"/>
      <c r="B8" s="11"/>
      <c r="C8" s="11"/>
      <c r="D8" s="11"/>
      <c r="E8" s="12"/>
    </row>
    <row r="9" spans="1:14" x14ac:dyDescent="0.2">
      <c r="A9" s="13" t="s">
        <v>11</v>
      </c>
      <c r="B9" s="11"/>
      <c r="C9" s="11"/>
      <c r="D9" s="11"/>
      <c r="E9" s="12"/>
    </row>
    <row r="10" spans="1:14" x14ac:dyDescent="0.2">
      <c r="A10" s="14"/>
      <c r="B10" s="11"/>
      <c r="C10" s="11"/>
      <c r="D10" s="11"/>
      <c r="E10" s="12"/>
    </row>
    <row r="11" spans="1:14" ht="14.25" x14ac:dyDescent="0.2">
      <c r="A11" s="15" t="s">
        <v>12</v>
      </c>
      <c r="B11" s="71" t="s">
        <v>56</v>
      </c>
      <c r="C11" s="71">
        <v>300</v>
      </c>
      <c r="D11" s="71">
        <v>30</v>
      </c>
      <c r="E11" s="85" t="e">
        <f>ROUNDUP(((((3.14*(B11/12)*C11)*D11/30)/5.6)*1.1),0)</f>
        <v>#VALUE!</v>
      </c>
      <c r="J11" s="1" t="s">
        <v>52</v>
      </c>
      <c r="K11">
        <v>0.14000000000000001</v>
      </c>
      <c r="L11">
        <f>(K11*1605)/40</f>
        <v>5.6175000000000006</v>
      </c>
      <c r="M11" t="s">
        <v>54</v>
      </c>
      <c r="N11" s="78" t="e">
        <f>((((3.14*(B11/12)*C11)*D11/30)/5.6)*1.1)</f>
        <v>#VALUE!</v>
      </c>
    </row>
    <row r="12" spans="1:14" x14ac:dyDescent="0.2">
      <c r="A12" s="14"/>
      <c r="B12" s="11"/>
      <c r="C12" s="11"/>
      <c r="D12" s="11"/>
      <c r="E12" s="12"/>
    </row>
    <row r="13" spans="1:14" ht="14.25" x14ac:dyDescent="0.2">
      <c r="A13" s="15" t="s">
        <v>13</v>
      </c>
      <c r="B13" s="71"/>
      <c r="C13" s="71"/>
      <c r="D13" s="71"/>
      <c r="E13" s="85">
        <f>ROUNDUP(((((3.14*(B13/12)*C13)*D13/30)/11.6)*1.1),0)</f>
        <v>0</v>
      </c>
      <c r="J13" s="1" t="s">
        <v>53</v>
      </c>
      <c r="K13">
        <v>0.28999999999999998</v>
      </c>
      <c r="L13">
        <f>(K13*1605)/40</f>
        <v>11.63625</v>
      </c>
      <c r="M13" t="s">
        <v>54</v>
      </c>
      <c r="N13" s="78">
        <f>(((3.14*(B13/12)*C13)*D13/30)/11.6)*1.1</f>
        <v>0</v>
      </c>
    </row>
    <row r="14" spans="1:14" ht="13.5" thickBot="1" x14ac:dyDescent="0.25">
      <c r="A14" s="16"/>
      <c r="B14" s="17"/>
      <c r="C14" s="17"/>
      <c r="D14" s="17"/>
      <c r="E14" s="18"/>
    </row>
    <row r="15" spans="1:14" ht="13.5" thickTop="1" x14ac:dyDescent="0.2">
      <c r="A15" s="19"/>
      <c r="B15" s="20"/>
      <c r="C15" s="20"/>
      <c r="D15" s="20"/>
      <c r="E15" s="21"/>
    </row>
    <row r="16" spans="1:14" x14ac:dyDescent="0.2">
      <c r="A16" s="22"/>
      <c r="B16" s="23" t="s">
        <v>14</v>
      </c>
      <c r="C16" s="24" t="s">
        <v>15</v>
      </c>
      <c r="D16" s="25"/>
      <c r="E16" s="26"/>
    </row>
    <row r="17" spans="1:10" x14ac:dyDescent="0.2">
      <c r="B17" s="27" t="s">
        <v>14</v>
      </c>
      <c r="C17" s="28" t="s">
        <v>16</v>
      </c>
    </row>
    <row r="18" spans="1:10" x14ac:dyDescent="0.2">
      <c r="B18" s="40"/>
      <c r="C18" s="28"/>
    </row>
    <row r="19" spans="1:10" x14ac:dyDescent="0.2">
      <c r="A19" s="79"/>
      <c r="B19" s="80"/>
      <c r="C19" s="80"/>
      <c r="D19" s="80"/>
      <c r="E19" s="81"/>
      <c r="F19" s="79"/>
    </row>
    <row r="20" spans="1:10" x14ac:dyDescent="0.2">
      <c r="A20" s="83"/>
      <c r="B20" s="40"/>
      <c r="C20" s="40"/>
      <c r="D20" s="40"/>
      <c r="E20" s="84"/>
      <c r="F20" s="83"/>
    </row>
    <row r="21" spans="1:10" x14ac:dyDescent="0.2">
      <c r="A21" s="87" t="s">
        <v>17</v>
      </c>
      <c r="B21" s="87"/>
      <c r="C21" s="87"/>
      <c r="D21" s="87"/>
    </row>
    <row r="22" spans="1:10" x14ac:dyDescent="0.2">
      <c r="A22" s="87" t="s">
        <v>18</v>
      </c>
      <c r="B22" s="87"/>
      <c r="C22" s="87"/>
      <c r="D22" s="87"/>
    </row>
    <row r="23" spans="1:10" ht="13.5" thickBot="1" x14ac:dyDescent="0.25">
      <c r="A23" s="3"/>
      <c r="B23" s="3"/>
      <c r="C23" s="3" t="s">
        <v>47</v>
      </c>
      <c r="D23" s="3" t="s">
        <v>48</v>
      </c>
      <c r="E23" s="53" t="s">
        <v>49</v>
      </c>
      <c r="F23" s="3" t="s">
        <v>50</v>
      </c>
      <c r="J23" s="1"/>
    </row>
    <row r="24" spans="1:10" ht="13.5" thickTop="1" x14ac:dyDescent="0.2">
      <c r="A24" s="29" t="s">
        <v>2</v>
      </c>
      <c r="B24" s="42" t="s">
        <v>5</v>
      </c>
      <c r="C24" s="55" t="s">
        <v>5</v>
      </c>
      <c r="D24" s="32" t="s">
        <v>5</v>
      </c>
      <c r="E24" s="31" t="s">
        <v>5</v>
      </c>
      <c r="F24" s="32" t="s">
        <v>5</v>
      </c>
      <c r="J24" s="1"/>
    </row>
    <row r="25" spans="1:10" x14ac:dyDescent="0.2">
      <c r="A25" s="33" t="s">
        <v>7</v>
      </c>
      <c r="B25" s="48" t="s">
        <v>19</v>
      </c>
      <c r="C25" s="56" t="s">
        <v>20</v>
      </c>
      <c r="D25" s="36" t="s">
        <v>21</v>
      </c>
      <c r="E25" s="35" t="s">
        <v>20</v>
      </c>
      <c r="F25" s="36" t="s">
        <v>21</v>
      </c>
    </row>
    <row r="26" spans="1:10" x14ac:dyDescent="0.2">
      <c r="A26" s="15" t="s">
        <v>22</v>
      </c>
      <c r="B26" s="69"/>
      <c r="C26" s="57">
        <f>+B26/4</f>
        <v>0</v>
      </c>
      <c r="D26" s="65" t="s">
        <v>51</v>
      </c>
      <c r="E26" s="75">
        <f>+C26*2</f>
        <v>0</v>
      </c>
      <c r="F26" s="66" t="s">
        <v>51</v>
      </c>
    </row>
    <row r="27" spans="1:10" x14ac:dyDescent="0.2">
      <c r="A27" s="15" t="s">
        <v>23</v>
      </c>
      <c r="B27" s="69"/>
      <c r="C27" s="57">
        <f>+B27/3</f>
        <v>0</v>
      </c>
      <c r="D27" s="65" t="s">
        <v>51</v>
      </c>
      <c r="E27" s="57">
        <f t="shared" ref="E27:E36" si="0">+C27*2</f>
        <v>0</v>
      </c>
      <c r="F27" s="66" t="s">
        <v>51</v>
      </c>
    </row>
    <row r="28" spans="1:10" x14ac:dyDescent="0.2">
      <c r="A28" s="15" t="s">
        <v>24</v>
      </c>
      <c r="B28" s="69"/>
      <c r="C28" s="57">
        <f>+B28/2</f>
        <v>0</v>
      </c>
      <c r="D28" s="37">
        <f>+B28/4</f>
        <v>0</v>
      </c>
      <c r="E28" s="57">
        <f t="shared" si="0"/>
        <v>0</v>
      </c>
      <c r="F28" s="37">
        <f t="shared" ref="F28:F40" si="1">+D28*2</f>
        <v>0</v>
      </c>
    </row>
    <row r="29" spans="1:10" x14ac:dyDescent="0.2">
      <c r="A29" s="15" t="s">
        <v>25</v>
      </c>
      <c r="B29" s="69"/>
      <c r="C29" s="57">
        <f>+B29/2</f>
        <v>0</v>
      </c>
      <c r="D29" s="37">
        <f>+B29/4</f>
        <v>0</v>
      </c>
      <c r="E29" s="57">
        <f t="shared" si="0"/>
        <v>0</v>
      </c>
      <c r="F29" s="37">
        <f t="shared" si="1"/>
        <v>0</v>
      </c>
    </row>
    <row r="30" spans="1:10" x14ac:dyDescent="0.2">
      <c r="A30" s="15" t="s">
        <v>26</v>
      </c>
      <c r="B30" s="69"/>
      <c r="C30" s="57">
        <f>+B30/1</f>
        <v>0</v>
      </c>
      <c r="D30" s="37">
        <f>+B30/2</f>
        <v>0</v>
      </c>
      <c r="E30" s="57">
        <f t="shared" si="0"/>
        <v>0</v>
      </c>
      <c r="F30" s="37">
        <f t="shared" si="1"/>
        <v>0</v>
      </c>
    </row>
    <row r="31" spans="1:10" x14ac:dyDescent="0.2">
      <c r="A31" s="15" t="s">
        <v>27</v>
      </c>
      <c r="B31" s="69"/>
      <c r="C31" s="57">
        <f>+B31/1</f>
        <v>0</v>
      </c>
      <c r="D31" s="37">
        <f>+B31/2</f>
        <v>0</v>
      </c>
      <c r="E31" s="57">
        <f t="shared" si="0"/>
        <v>0</v>
      </c>
      <c r="F31" s="37">
        <f t="shared" si="1"/>
        <v>0</v>
      </c>
    </row>
    <row r="32" spans="1:10" x14ac:dyDescent="0.2">
      <c r="A32" s="15" t="s">
        <v>28</v>
      </c>
      <c r="B32" s="69"/>
      <c r="C32" s="57">
        <f>+B32/1</f>
        <v>0</v>
      </c>
      <c r="D32" s="37">
        <f>+B32/2</f>
        <v>0</v>
      </c>
      <c r="E32" s="57">
        <f t="shared" si="0"/>
        <v>0</v>
      </c>
      <c r="F32" s="37">
        <f t="shared" si="1"/>
        <v>0</v>
      </c>
    </row>
    <row r="33" spans="1:6" x14ac:dyDescent="0.2">
      <c r="A33" s="15" t="s">
        <v>29</v>
      </c>
      <c r="B33" s="69"/>
      <c r="C33" s="57">
        <f>+B33/1</f>
        <v>0</v>
      </c>
      <c r="D33" s="37">
        <f>+B33/2</f>
        <v>0</v>
      </c>
      <c r="E33" s="57">
        <f t="shared" si="0"/>
        <v>0</v>
      </c>
      <c r="F33" s="37">
        <f t="shared" si="1"/>
        <v>0</v>
      </c>
    </row>
    <row r="34" spans="1:6" x14ac:dyDescent="0.2">
      <c r="A34" s="15" t="s">
        <v>30</v>
      </c>
      <c r="B34" s="69"/>
      <c r="C34" s="57">
        <f>+B34/0.5</f>
        <v>0</v>
      </c>
      <c r="D34" s="37">
        <f>+B34/1</f>
        <v>0</v>
      </c>
      <c r="E34" s="57">
        <f t="shared" si="0"/>
        <v>0</v>
      </c>
      <c r="F34" s="37">
        <f t="shared" si="1"/>
        <v>0</v>
      </c>
    </row>
    <row r="35" spans="1:6" x14ac:dyDescent="0.2">
      <c r="A35" s="15" t="s">
        <v>31</v>
      </c>
      <c r="B35" s="69"/>
      <c r="C35" s="57">
        <f>+B35/0.5</f>
        <v>0</v>
      </c>
      <c r="D35" s="37">
        <f>+B35/1</f>
        <v>0</v>
      </c>
      <c r="E35" s="57">
        <f t="shared" si="0"/>
        <v>0</v>
      </c>
      <c r="F35" s="37">
        <f t="shared" si="1"/>
        <v>0</v>
      </c>
    </row>
    <row r="36" spans="1:6" x14ac:dyDescent="0.2">
      <c r="A36" s="15" t="s">
        <v>32</v>
      </c>
      <c r="B36" s="69"/>
      <c r="C36" s="57">
        <f>+B36/0.5</f>
        <v>0</v>
      </c>
      <c r="D36" s="37">
        <f>+B36/1</f>
        <v>0</v>
      </c>
      <c r="E36" s="57">
        <f t="shared" si="0"/>
        <v>0</v>
      </c>
      <c r="F36" s="37">
        <f t="shared" si="1"/>
        <v>0</v>
      </c>
    </row>
    <row r="37" spans="1:6" x14ac:dyDescent="0.2">
      <c r="A37" s="15" t="s">
        <v>33</v>
      </c>
      <c r="B37" s="69"/>
      <c r="C37" s="67" t="s">
        <v>51</v>
      </c>
      <c r="D37" s="37">
        <f>+B37/0.5</f>
        <v>0</v>
      </c>
      <c r="E37" s="67" t="s">
        <v>51</v>
      </c>
      <c r="F37" s="37">
        <f t="shared" si="1"/>
        <v>0</v>
      </c>
    </row>
    <row r="38" spans="1:6" x14ac:dyDescent="0.2">
      <c r="A38" s="15" t="s">
        <v>34</v>
      </c>
      <c r="B38" s="69"/>
      <c r="C38" s="67" t="s">
        <v>51</v>
      </c>
      <c r="D38" s="37">
        <f>+B38/0.5</f>
        <v>0</v>
      </c>
      <c r="E38" s="67" t="s">
        <v>51</v>
      </c>
      <c r="F38" s="37">
        <f t="shared" si="1"/>
        <v>0</v>
      </c>
    </row>
    <row r="39" spans="1:6" x14ac:dyDescent="0.2">
      <c r="A39" s="15" t="s">
        <v>35</v>
      </c>
      <c r="B39" s="69"/>
      <c r="C39" s="67" t="s">
        <v>51</v>
      </c>
      <c r="D39" s="37">
        <f>+B39/0.33</f>
        <v>0</v>
      </c>
      <c r="E39" s="67" t="s">
        <v>51</v>
      </c>
      <c r="F39" s="37">
        <f t="shared" si="1"/>
        <v>0</v>
      </c>
    </row>
    <row r="40" spans="1:6" ht="13.5" thickBot="1" x14ac:dyDescent="0.25">
      <c r="A40" s="61" t="s">
        <v>36</v>
      </c>
      <c r="B40" s="70"/>
      <c r="C40" s="68" t="s">
        <v>51</v>
      </c>
      <c r="D40" s="62">
        <f>+B40/0.33</f>
        <v>0</v>
      </c>
      <c r="E40" s="68" t="s">
        <v>51</v>
      </c>
      <c r="F40" s="62">
        <f t="shared" si="1"/>
        <v>0</v>
      </c>
    </row>
    <row r="41" spans="1:6" ht="20.100000000000001" customHeight="1" x14ac:dyDescent="0.2">
      <c r="A41" s="90" t="s">
        <v>37</v>
      </c>
      <c r="B41" s="91"/>
      <c r="C41" s="60">
        <f>ROUNDUP(SUM(C26:C40),0)</f>
        <v>0</v>
      </c>
      <c r="D41" s="60">
        <f>ROUNDUP(SUM(D28:D40),0)</f>
        <v>0</v>
      </c>
      <c r="E41" s="63">
        <f>ROUNDUP(SUM(E26:E40),0)</f>
        <v>0</v>
      </c>
      <c r="F41" s="64">
        <f>ROUNDUP(SUM(F28:F40),0)</f>
        <v>0</v>
      </c>
    </row>
    <row r="42" spans="1:6" ht="20.100000000000001" customHeight="1" thickBot="1" x14ac:dyDescent="0.25">
      <c r="A42" s="38"/>
      <c r="B42" s="54" t="s">
        <v>38</v>
      </c>
      <c r="C42" s="58">
        <f>ROUNDUP(C41*1.1,0)</f>
        <v>0</v>
      </c>
      <c r="D42" s="59">
        <f>ROUNDUP(D41*1.1,0)</f>
        <v>0</v>
      </c>
      <c r="E42" s="58">
        <f>ROUNDUP(E41*1.1,0)</f>
        <v>0</v>
      </c>
      <c r="F42" s="59">
        <f>ROUNDUP(F41*1.1,0)</f>
        <v>0</v>
      </c>
    </row>
    <row r="43" spans="1:6" ht="13.5" thickTop="1" x14ac:dyDescent="0.2">
      <c r="A43" s="1"/>
      <c r="D43"/>
    </row>
    <row r="44" spans="1:6" x14ac:dyDescent="0.2">
      <c r="A44" s="1"/>
      <c r="B44" s="72" t="s">
        <v>14</v>
      </c>
      <c r="C44" s="39" t="s">
        <v>39</v>
      </c>
      <c r="D44"/>
    </row>
    <row r="45" spans="1:6" x14ac:dyDescent="0.2">
      <c r="A45" s="1"/>
      <c r="B45" s="27" t="s">
        <v>14</v>
      </c>
      <c r="C45" s="28" t="s">
        <v>16</v>
      </c>
      <c r="D45"/>
    </row>
    <row r="46" spans="1:6" x14ac:dyDescent="0.2">
      <c r="A46" s="1"/>
      <c r="B46" s="40"/>
      <c r="C46" s="28"/>
      <c r="D46"/>
    </row>
    <row r="47" spans="1:6" x14ac:dyDescent="0.2">
      <c r="A47" s="80"/>
      <c r="B47" s="80"/>
      <c r="C47" s="82"/>
      <c r="D47" s="79"/>
      <c r="E47" s="81"/>
      <c r="F47" s="79"/>
    </row>
    <row r="48" spans="1:6" x14ac:dyDescent="0.2">
      <c r="A48" s="40"/>
      <c r="B48" s="40"/>
      <c r="C48" s="41"/>
      <c r="D48" s="83"/>
      <c r="E48" s="84"/>
      <c r="F48" s="83"/>
    </row>
    <row r="49" spans="1:5" x14ac:dyDescent="0.2">
      <c r="A49" s="87" t="s">
        <v>40</v>
      </c>
      <c r="B49" s="87"/>
      <c r="C49" s="87"/>
    </row>
    <row r="50" spans="1:5" x14ac:dyDescent="0.2">
      <c r="A50" s="87" t="s">
        <v>18</v>
      </c>
      <c r="B50" s="87"/>
      <c r="C50" s="87"/>
    </row>
    <row r="51" spans="1:5" ht="13.5" thickBot="1" x14ac:dyDescent="0.25">
      <c r="B51" s="3"/>
    </row>
    <row r="52" spans="1:5" ht="13.5" thickTop="1" x14ac:dyDescent="0.2">
      <c r="A52" s="29"/>
      <c r="B52" s="30"/>
      <c r="C52" s="42" t="s">
        <v>41</v>
      </c>
      <c r="D52" s="43"/>
      <c r="E52" s="44"/>
    </row>
    <row r="53" spans="1:5" x14ac:dyDescent="0.2">
      <c r="A53" s="45" t="s">
        <v>42</v>
      </c>
      <c r="B53" s="46" t="s">
        <v>43</v>
      </c>
      <c r="C53" s="47" t="s">
        <v>44</v>
      </c>
      <c r="D53" s="43"/>
      <c r="E53" s="44"/>
    </row>
    <row r="54" spans="1:5" x14ac:dyDescent="0.2">
      <c r="A54" s="33" t="s">
        <v>45</v>
      </c>
      <c r="B54" s="34" t="s">
        <v>8</v>
      </c>
      <c r="C54" s="48" t="s">
        <v>46</v>
      </c>
      <c r="D54" s="43"/>
      <c r="E54" s="44"/>
    </row>
    <row r="55" spans="1:5" x14ac:dyDescent="0.2">
      <c r="A55" s="15" t="s">
        <v>22</v>
      </c>
      <c r="B55" s="76"/>
      <c r="C55" s="49">
        <f>ROUNDUP(((B55/60)*2)/150,0)</f>
        <v>0</v>
      </c>
      <c r="D55" s="50"/>
      <c r="E55" s="51"/>
    </row>
    <row r="56" spans="1:5" x14ac:dyDescent="0.2">
      <c r="A56" s="15" t="s">
        <v>23</v>
      </c>
      <c r="B56" s="76"/>
      <c r="C56" s="49">
        <f>ROUNDUP(((B56/60)*2)/150,0)</f>
        <v>0</v>
      </c>
      <c r="D56" s="50"/>
      <c r="E56" s="51"/>
    </row>
    <row r="57" spans="1:5" x14ac:dyDescent="0.2">
      <c r="A57" s="15" t="s">
        <v>24</v>
      </c>
      <c r="B57" s="76"/>
      <c r="C57" s="49">
        <f>ROUNDUP(((B57/60)*2)/150,0)</f>
        <v>0</v>
      </c>
      <c r="D57" s="50"/>
      <c r="E57" s="51"/>
    </row>
    <row r="58" spans="1:5" x14ac:dyDescent="0.2">
      <c r="A58" s="15" t="s">
        <v>25</v>
      </c>
      <c r="B58" s="76"/>
      <c r="C58" s="49">
        <f>ROUNDUP(((B58/40)*3)/150,0)</f>
        <v>0</v>
      </c>
      <c r="D58" s="50"/>
      <c r="E58" s="51"/>
    </row>
    <row r="59" spans="1:5" x14ac:dyDescent="0.2">
      <c r="A59" s="15" t="s">
        <v>26</v>
      </c>
      <c r="B59" s="76"/>
      <c r="C59" s="49">
        <f>ROUNDUP(((B59/40)*3)/150,0)</f>
        <v>0</v>
      </c>
      <c r="D59" s="50"/>
      <c r="E59" s="51"/>
    </row>
    <row r="60" spans="1:5" x14ac:dyDescent="0.2">
      <c r="A60" s="15" t="s">
        <v>27</v>
      </c>
      <c r="B60" s="76"/>
      <c r="C60" s="49">
        <f>ROUNDUP(((B60/40)*3)/150,0)</f>
        <v>0</v>
      </c>
      <c r="D60" s="50"/>
      <c r="E60" s="51"/>
    </row>
    <row r="61" spans="1:5" x14ac:dyDescent="0.2">
      <c r="A61" s="15" t="s">
        <v>28</v>
      </c>
      <c r="B61" s="76"/>
      <c r="C61" s="49">
        <f>ROUNDUP(((B61/40)*3)/125,0)</f>
        <v>0</v>
      </c>
      <c r="D61" s="50"/>
      <c r="E61" s="51"/>
    </row>
    <row r="62" spans="1:5" x14ac:dyDescent="0.2">
      <c r="A62" s="15" t="s">
        <v>29</v>
      </c>
      <c r="B62" s="76"/>
      <c r="C62" s="49">
        <f>ROUNDUP(((B62/40)*3)/125,0)</f>
        <v>0</v>
      </c>
      <c r="D62" s="50"/>
      <c r="E62" s="51"/>
    </row>
    <row r="63" spans="1:5" x14ac:dyDescent="0.2">
      <c r="A63" s="15" t="s">
        <v>30</v>
      </c>
      <c r="B63" s="76"/>
      <c r="C63" s="49">
        <f>ROUNDUP(((B63/40)*3)/125,0)</f>
        <v>0</v>
      </c>
      <c r="D63" s="50"/>
      <c r="E63" s="51"/>
    </row>
    <row r="64" spans="1:5" x14ac:dyDescent="0.2">
      <c r="A64" s="15" t="s">
        <v>31</v>
      </c>
      <c r="B64" s="76"/>
      <c r="C64" s="49">
        <f>ROUNDUP(((B64/40)*3)/125,0)</f>
        <v>0</v>
      </c>
      <c r="D64" s="50"/>
      <c r="E64" s="51"/>
    </row>
    <row r="65" spans="1:5" x14ac:dyDescent="0.2">
      <c r="A65" s="15" t="s">
        <v>32</v>
      </c>
      <c r="B65" s="76"/>
      <c r="C65" s="49">
        <f>ROUNDUP(((B65/40)*5)/100,0)</f>
        <v>0</v>
      </c>
      <c r="D65" s="50"/>
      <c r="E65" s="51"/>
    </row>
    <row r="66" spans="1:5" x14ac:dyDescent="0.2">
      <c r="A66" s="15" t="s">
        <v>33</v>
      </c>
      <c r="B66" s="76"/>
      <c r="C66" s="49">
        <f>ROUNDUP(((B66/40)*5)/100,0)</f>
        <v>0</v>
      </c>
      <c r="D66" s="50"/>
      <c r="E66" s="51"/>
    </row>
    <row r="67" spans="1:5" x14ac:dyDescent="0.2">
      <c r="A67" s="15" t="s">
        <v>34</v>
      </c>
      <c r="B67" s="76"/>
      <c r="C67" s="49">
        <f>ROUNDUP(((B67/40)*5)/100,0)</f>
        <v>0</v>
      </c>
      <c r="D67" s="50"/>
      <c r="E67" s="51"/>
    </row>
    <row r="68" spans="1:5" x14ac:dyDescent="0.2">
      <c r="A68" s="15" t="s">
        <v>35</v>
      </c>
      <c r="B68" s="76"/>
      <c r="C68" s="49">
        <f>ROUNDUP(((B68/40)*5)/100,0)</f>
        <v>0</v>
      </c>
      <c r="D68" s="50"/>
      <c r="E68" s="51"/>
    </row>
    <row r="69" spans="1:5" ht="13.5" thickBot="1" x14ac:dyDescent="0.25">
      <c r="A69" s="61" t="s">
        <v>36</v>
      </c>
      <c r="B69" s="77"/>
      <c r="C69" s="73">
        <f>ROUNDUP(((B69/40)*5)/100,0)</f>
        <v>0</v>
      </c>
      <c r="D69" s="50"/>
      <c r="E69" s="51"/>
    </row>
    <row r="70" spans="1:5" ht="20.100000000000001" customHeight="1" thickBot="1" x14ac:dyDescent="0.25">
      <c r="A70" s="88" t="s">
        <v>38</v>
      </c>
      <c r="B70" s="89"/>
      <c r="C70" s="74">
        <f>SUM(C55:C69)</f>
        <v>0</v>
      </c>
      <c r="D70" s="50"/>
      <c r="E70" s="51"/>
    </row>
    <row r="71" spans="1:5" ht="13.5" thickTop="1" x14ac:dyDescent="0.2">
      <c r="B71"/>
      <c r="C71"/>
      <c r="D71"/>
      <c r="E71"/>
    </row>
    <row r="72" spans="1:5" x14ac:dyDescent="0.2">
      <c r="B72" s="72" t="s">
        <v>14</v>
      </c>
      <c r="C72" s="52" t="s">
        <v>39</v>
      </c>
      <c r="D72"/>
      <c r="E72"/>
    </row>
    <row r="73" spans="1:5" x14ac:dyDescent="0.2">
      <c r="B73" s="27" t="s">
        <v>14</v>
      </c>
      <c r="C73" s="28" t="s">
        <v>16</v>
      </c>
    </row>
  </sheetData>
  <sheetProtection password="DD79" sheet="1"/>
  <mergeCells count="9">
    <mergeCell ref="A1:E1"/>
    <mergeCell ref="A3:E3"/>
    <mergeCell ref="A4:E4"/>
    <mergeCell ref="A21:D21"/>
    <mergeCell ref="A70:B70"/>
    <mergeCell ref="A22:D22"/>
    <mergeCell ref="A49:C49"/>
    <mergeCell ref="A50:C50"/>
    <mergeCell ref="A41:B41"/>
  </mergeCells>
  <phoneticPr fontId="4" type="noConversion"/>
  <printOptions horizontalCentered="1"/>
  <pageMargins left="0.75" right="0.75" top="0.25" bottom="0.25" header="0.25" footer="0.2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Equitable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testuser</dc:creator>
  <cp:lastModifiedBy>Adam Norris</cp:lastModifiedBy>
  <cp:lastPrinted>2010-03-16T15:25:28Z</cp:lastPrinted>
  <dcterms:created xsi:type="dcterms:W3CDTF">2010-03-05T20:37:41Z</dcterms:created>
  <dcterms:modified xsi:type="dcterms:W3CDTF">2017-07-18T13:48:27Z</dcterms:modified>
</cp:coreProperties>
</file>